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REsult" sheetId="2" r:id="rId1"/>
    <sheet name="BS" sheetId="4" r:id="rId2"/>
    <sheet name="Part-2" sheetId="5" r:id="rId3"/>
  </sheets>
  <calcPr calcId="125725"/>
</workbook>
</file>

<file path=xl/calcChain.xml><?xml version="1.0" encoding="utf-8"?>
<calcChain xmlns="http://schemas.openxmlformats.org/spreadsheetml/2006/main">
  <c r="G18" i="2"/>
  <c r="G19" s="1"/>
  <c r="E18"/>
  <c r="C26" i="4"/>
  <c r="C27" s="1"/>
  <c r="C17"/>
  <c r="C21" s="1"/>
  <c r="F16" i="2"/>
  <c r="C16" s="1"/>
  <c r="F10"/>
  <c r="C10" s="1"/>
  <c r="C32"/>
  <c r="C31"/>
  <c r="C29"/>
  <c r="C27"/>
  <c r="C25"/>
  <c r="C23"/>
  <c r="C21"/>
  <c r="C18"/>
  <c r="C17"/>
  <c r="C15"/>
  <c r="C14"/>
  <c r="C13"/>
  <c r="C9"/>
  <c r="J19"/>
  <c r="J11"/>
  <c r="D46" i="4"/>
  <c r="G11" i="2"/>
  <c r="C46" i="4"/>
  <c r="D37"/>
  <c r="D10"/>
  <c r="D12" s="1"/>
  <c r="D19" i="2"/>
  <c r="D11"/>
  <c r="C37" i="4"/>
  <c r="D27"/>
  <c r="D21"/>
  <c r="D28" s="1"/>
  <c r="E19" i="2"/>
  <c r="E11"/>
  <c r="F11"/>
  <c r="C11" s="1"/>
  <c r="F19" l="1"/>
  <c r="C19" s="1"/>
  <c r="C47" i="4"/>
  <c r="D47"/>
  <c r="G20" i="2"/>
  <c r="G22" s="1"/>
  <c r="G24" s="1"/>
  <c r="G26" s="1"/>
  <c r="G28" s="1"/>
  <c r="G30" s="1"/>
  <c r="G33" s="1"/>
  <c r="E20"/>
  <c r="E22" s="1"/>
  <c r="E24" s="1"/>
  <c r="E26" s="1"/>
  <c r="E28" s="1"/>
  <c r="E30" s="1"/>
  <c r="E33" s="1"/>
  <c r="J20"/>
  <c r="J22" s="1"/>
  <c r="J24" s="1"/>
  <c r="J26" s="1"/>
  <c r="J28" s="1"/>
  <c r="J30" s="1"/>
  <c r="J33" s="1"/>
  <c r="D20"/>
  <c r="D22" s="1"/>
  <c r="D24" s="1"/>
  <c r="D26" s="1"/>
  <c r="F20" l="1"/>
  <c r="C20" s="1"/>
  <c r="D30"/>
  <c r="D33" s="1"/>
  <c r="D28"/>
  <c r="F22" l="1"/>
  <c r="C22" s="1"/>
  <c r="F24" l="1"/>
  <c r="C24" s="1"/>
  <c r="F26" l="1"/>
  <c r="C26" s="1"/>
  <c r="F28" l="1"/>
  <c r="C28" s="1"/>
  <c r="F30" l="1"/>
  <c r="F33" l="1"/>
  <c r="C33" s="1"/>
  <c r="C36" s="1"/>
  <c r="C10" i="4"/>
  <c r="C12" s="1"/>
  <c r="C28" s="1"/>
  <c r="C30" i="2"/>
  <c r="F36"/>
</calcChain>
</file>

<file path=xl/sharedStrings.xml><?xml version="1.0" encoding="utf-8"?>
<sst xmlns="http://schemas.openxmlformats.org/spreadsheetml/2006/main" count="148" uniqueCount="116">
  <si>
    <t xml:space="preserve">           (In Rs.)</t>
  </si>
  <si>
    <t>S. No.</t>
  </si>
  <si>
    <t>Particulars</t>
  </si>
  <si>
    <t>Quarter Ended</t>
  </si>
  <si>
    <t>Year Ended</t>
  </si>
  <si>
    <t>Audited</t>
  </si>
  <si>
    <t>Income from operations</t>
  </si>
  <si>
    <t>(a) Net Sales/ Income from operations (Net of Excise Duty)</t>
  </si>
  <si>
    <t>(b) Other Operating Income</t>
  </si>
  <si>
    <t>Total Income  from operations (net)</t>
  </si>
  <si>
    <t>Expenses</t>
  </si>
  <si>
    <t>(a) Cost of raw materials consumed</t>
  </si>
  <si>
    <t>-</t>
  </si>
  <si>
    <t>(b) Purchases of stock-in -trade</t>
  </si>
  <si>
    <t xml:space="preserve">(c) Changes in inventories of finished goods,work-in-progress and stock-in-trade </t>
  </si>
  <si>
    <t>(d) Employee benefits expenses</t>
  </si>
  <si>
    <t>(e)  Depreciation and amortisation expense</t>
  </si>
  <si>
    <t>(f) Other expenses (Any item exceeding 10% of the total expenses relating to continuing operations to be shown separately)</t>
  </si>
  <si>
    <t>Total Expenses</t>
  </si>
  <si>
    <t>Profit/ Loss from operations before other income, Interest and Exceptional Items (1-2)</t>
  </si>
  <si>
    <t>Other Income</t>
  </si>
  <si>
    <t>Profit/ (Loss) from ordinary activities before before finance costs and exceptional items (3+4)</t>
  </si>
  <si>
    <t>Finance Cost</t>
  </si>
  <si>
    <t>Profit/ (Loss) from ordinary activities after finance costs but before exceptional items (5-6)</t>
  </si>
  <si>
    <t>Exceptional Items</t>
  </si>
  <si>
    <t>Profit/ (Loss) from ordinary activities before tax (7+8)</t>
  </si>
  <si>
    <t>Tax expense</t>
  </si>
  <si>
    <t xml:space="preserve">Net Profit/ (Loss) from ordinary activities after tax (9-10)  </t>
  </si>
  <si>
    <t>Extraordinary items (net of tax expense Rs.    Lakhs)</t>
  </si>
  <si>
    <t xml:space="preserve">Net Profit/ (Loss) for the Period (11-12) </t>
  </si>
  <si>
    <t>Share of profit / (loss) of associates</t>
  </si>
  <si>
    <t xml:space="preserve">Minority interest </t>
  </si>
  <si>
    <t>Net Profit/ (Loss) after taxes,minority interest and share of profit/(loss) of associates (13+14+15)</t>
  </si>
  <si>
    <t xml:space="preserve">Paid-up equity share capital (Face value of Rs.10/- per share) </t>
  </si>
  <si>
    <t>Reserves excluding Revaluation Reserves as per balance sheet of previous accounting year</t>
  </si>
  <si>
    <t>Earning Per Share (Basic) not annualised</t>
  </si>
  <si>
    <t>Notes:</t>
  </si>
  <si>
    <t xml:space="preserve">1. The above results have been reviewed by the Audit Committee and approved by the Board of Directors at their </t>
  </si>
  <si>
    <t>Place: New Delhi</t>
  </si>
  <si>
    <t>A</t>
  </si>
  <si>
    <t>Current Year Ended</t>
  </si>
  <si>
    <t>Previous Year Ended</t>
  </si>
  <si>
    <t>EQUITY AND LIABILITIES</t>
  </si>
  <si>
    <t>SHAREHOLDERS'S FUNDS:-</t>
  </si>
  <si>
    <t>(a) Capital</t>
  </si>
  <si>
    <t>(b) Reserves and Surplus</t>
  </si>
  <si>
    <t>Sub-total - Shareholders' funds</t>
  </si>
  <si>
    <t>Share application money pending allotment</t>
  </si>
  <si>
    <t>Minority interest*</t>
  </si>
  <si>
    <t>Non-current liabilities</t>
  </si>
  <si>
    <t>(a) Long-term borrowings</t>
  </si>
  <si>
    <t>(b) Deferred tax liabilities (net)</t>
  </si>
  <si>
    <t>(c) Other Long-term liabilities</t>
  </si>
  <si>
    <t>(d) Long-term provisions</t>
  </si>
  <si>
    <t>Sub-total - Non-current liabilities</t>
  </si>
  <si>
    <t>Current liabilities</t>
  </si>
  <si>
    <t>(a) Short-term borrowings</t>
  </si>
  <si>
    <t>(b) Trade payables</t>
  </si>
  <si>
    <t>(c) Other current liabilities</t>
  </si>
  <si>
    <t>(d) Short-term provisions</t>
  </si>
  <si>
    <t>TOTAL - EQUITY AND LIABILITIES</t>
  </si>
  <si>
    <t>B</t>
  </si>
  <si>
    <t>Non-current assets</t>
  </si>
  <si>
    <t>(a) Fixed assets</t>
  </si>
  <si>
    <t>(b) Goodwill on consolidation</t>
  </si>
  <si>
    <t>(c) Non-current investments</t>
  </si>
  <si>
    <t>(d) Deferred tax assets (net)</t>
  </si>
  <si>
    <t>(e) Long-term loans and advances</t>
  </si>
  <si>
    <t>(f) Other non-current assets</t>
  </si>
  <si>
    <t>Sub-total - Non-current assets</t>
  </si>
  <si>
    <t>Current assets</t>
  </si>
  <si>
    <t>(a) Current investments</t>
  </si>
  <si>
    <t>(b) Inventories</t>
  </si>
  <si>
    <t>(c) Trade receivables</t>
  </si>
  <si>
    <t>(d) Cash and cash equivalents</t>
  </si>
  <si>
    <t>(e) Short-term loans and advances</t>
  </si>
  <si>
    <t>(f) Other current assets</t>
  </si>
  <si>
    <t xml:space="preserve">(g)MISCELLANEOUS EXPENDITURE (NOT WRITTEN OFF OR ADJUSTED) </t>
  </si>
  <si>
    <t>Sub-total - Current assets</t>
  </si>
  <si>
    <t>TOTAL - ASSETS</t>
  </si>
  <si>
    <t xml:space="preserve">STATEMENT OF ASSETS AND LIABILITIES </t>
  </si>
  <si>
    <t>3. The Previous Quarter ended figures have been re-grouped/ re-arranged, wherever necessary.</t>
  </si>
  <si>
    <t>Sub-total - Current liabilities</t>
  </si>
  <si>
    <t>ASSETS</t>
  </si>
  <si>
    <t xml:space="preserve">Un-Audited </t>
  </si>
  <si>
    <t xml:space="preserve"> 31-Mar-15</t>
  </si>
  <si>
    <t>31.03.2015</t>
  </si>
  <si>
    <t xml:space="preserve"> 31-Mar-16</t>
  </si>
  <si>
    <t>31.03.2016</t>
  </si>
  <si>
    <t>2. There were no investor complaints pending during the Quarter ended 31.03.2016</t>
  </si>
  <si>
    <t>ORIENT TRADELINK LIMITED</t>
  </si>
  <si>
    <t xml:space="preserve"> Unudited Financial Results for the Quarter &amp; Financial Year ended as on 31st March, 2016</t>
  </si>
  <si>
    <t>9m</t>
  </si>
  <si>
    <t>Regd. Office:801-A 8th Floor, Mahalay Complex, Opp Choice Restaurant Lane, C.G Road, Navrangpura, Ahmedabad- 380009</t>
  </si>
  <si>
    <t>PARTICULAR OF SHAREHOLDING</t>
  </si>
  <si>
    <t>Public Shareholding</t>
  </si>
  <si>
    <t>Percentage of Shareholding</t>
  </si>
  <si>
    <t>Number of Shares</t>
  </si>
  <si>
    <t>PROMOTER AND PROMOTER GROUP SHAREHOLDING</t>
  </si>
  <si>
    <r>
      <t xml:space="preserve">a) </t>
    </r>
    <r>
      <rPr>
        <b/>
        <sz val="11"/>
        <color theme="1"/>
        <rFont val="Calibri"/>
        <family val="2"/>
        <scheme val="minor"/>
      </rPr>
      <t>Pledged/encumbered</t>
    </r>
  </si>
  <si>
    <t>Number of Equity Shares</t>
  </si>
  <si>
    <t>Percentage of Shareholding (As a Percentage of Total Shareholding of Promoter and Promoter Group)</t>
  </si>
  <si>
    <t>Percentage of Shareholding (As a Percentage of Total Sharecapital of the Company)</t>
  </si>
  <si>
    <t>Unaudited</t>
  </si>
  <si>
    <r>
      <t xml:space="preserve">a) </t>
    </r>
    <r>
      <rPr>
        <b/>
        <sz val="11"/>
        <color theme="1"/>
        <rFont val="Calibri"/>
        <family val="2"/>
        <scheme val="minor"/>
      </rPr>
      <t>Non Encumbered</t>
    </r>
  </si>
  <si>
    <t>INVESTOR COMPLAINTS</t>
  </si>
  <si>
    <t>Pending at the beginning of the quarter</t>
  </si>
  <si>
    <t>Received during the quarter</t>
  </si>
  <si>
    <t>Disposed during the quarter</t>
  </si>
  <si>
    <t>Remaining unresolved at the end of the Quarter</t>
  </si>
  <si>
    <t>Nil</t>
  </si>
  <si>
    <t>PARTICULARS FOR QUARTER ENDED 31.03.2016</t>
  </si>
  <si>
    <t>Date: 30th May 2016</t>
  </si>
  <si>
    <t>respective meetings held on 30th May, 2016.</t>
  </si>
  <si>
    <t>4. The Current Quarter ended sles are less as the closing stock will be sold in succeding FY 2016-17.</t>
  </si>
  <si>
    <t>5. The above esults are unaudited and the audited results along with financial statements will be submitted with 60 days by the Company.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</si>
</sst>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 * #,##0.00_ ;_ * \-#,##0.00_ ;_ * &quot;-&quot;??_ ;_ @_ "/>
    <numFmt numFmtId="165" formatCode="#,##0;[Red]#,##0"/>
    <numFmt numFmtId="166" formatCode="[$-409]d\-mmm\-yy;@"/>
    <numFmt numFmtId="167" formatCode="_(* #,##0_);_(* \(#,##0\);_(* &quot;-&quot;??_);_(@_)"/>
    <numFmt numFmtId="168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color indexed="8"/>
      <name val="Times New Roman"/>
      <family val="1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u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50">
    <xf numFmtId="0" fontId="0" fillId="0" borderId="0" xfId="0"/>
    <xf numFmtId="0" fontId="0" fillId="0" borderId="0" xfId="0" applyBorder="1"/>
    <xf numFmtId="0" fontId="3" fillId="0" borderId="0" xfId="6" applyFont="1" applyFill="1" applyAlignment="1">
      <alignment horizontal="left"/>
    </xf>
    <xf numFmtId="165" fontId="3" fillId="0" borderId="0" xfId="6" applyNumberFormat="1" applyFont="1" applyFill="1" applyAlignment="1"/>
    <xf numFmtId="43" fontId="3" fillId="0" borderId="0" xfId="5" applyFont="1" applyFill="1"/>
    <xf numFmtId="0" fontId="3" fillId="0" borderId="0" xfId="6" applyFont="1" applyFill="1" applyAlignment="1">
      <alignment wrapText="1"/>
    </xf>
    <xf numFmtId="0" fontId="3" fillId="0" borderId="0" xfId="6" applyFont="1" applyFill="1" applyAlignment="1"/>
    <xf numFmtId="165" fontId="3" fillId="0" borderId="0" xfId="6" applyNumberFormat="1" applyFont="1" applyFill="1" applyAlignment="1">
      <alignment wrapText="1"/>
    </xf>
    <xf numFmtId="0" fontId="3" fillId="0" borderId="0" xfId="6" applyFont="1" applyFill="1"/>
    <xf numFmtId="43" fontId="6" fillId="0" borderId="0" xfId="5" applyFont="1" applyFill="1" applyBorder="1"/>
    <xf numFmtId="3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2" fillId="0" borderId="6" xfId="0" applyNumberFormat="1" applyFont="1" applyBorder="1"/>
    <xf numFmtId="43" fontId="0" fillId="0" borderId="0" xfId="0" applyNumberFormat="1"/>
    <xf numFmtId="0" fontId="12" fillId="0" borderId="6" xfId="0" applyFont="1" applyBorder="1" applyAlignment="1">
      <alignment wrapText="1"/>
    </xf>
    <xf numFmtId="0" fontId="11" fillId="0" borderId="6" xfId="0" applyFont="1" applyBorder="1" applyAlignment="1">
      <alignment horizontal="right" wrapText="1"/>
    </xf>
    <xf numFmtId="164" fontId="0" fillId="0" borderId="0" xfId="0" applyNumberFormat="1"/>
    <xf numFmtId="43" fontId="3" fillId="0" borderId="1" xfId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43" fontId="3" fillId="0" borderId="1" xfId="1" applyFont="1" applyFill="1" applyBorder="1" applyAlignment="1">
      <alignment horizontal="center"/>
    </xf>
    <xf numFmtId="1" fontId="3" fillId="0" borderId="1" xfId="2" applyNumberFormat="1" applyFont="1" applyFill="1" applyBorder="1" applyAlignment="1">
      <alignment horizontal="center"/>
    </xf>
    <xf numFmtId="0" fontId="8" fillId="0" borderId="0" xfId="6" applyFont="1" applyAlignment="1"/>
    <xf numFmtId="0" fontId="2" fillId="0" borderId="0" xfId="6" applyFont="1" applyFill="1" applyAlignment="1"/>
    <xf numFmtId="167" fontId="0" fillId="0" borderId="1" xfId="0" applyNumberFormat="1" applyBorder="1" applyAlignment="1"/>
    <xf numFmtId="167" fontId="12" fillId="0" borderId="1" xfId="0" applyNumberFormat="1" applyFont="1" applyBorder="1" applyAlignment="1"/>
    <xf numFmtId="167" fontId="13" fillId="0" borderId="1" xfId="4" applyNumberFormat="1" applyFont="1" applyBorder="1" applyAlignment="1"/>
    <xf numFmtId="167" fontId="13" fillId="0" borderId="7" xfId="4" applyNumberFormat="1" applyFont="1" applyBorder="1" applyAlignment="1"/>
    <xf numFmtId="167" fontId="4" fillId="0" borderId="1" xfId="1" applyNumberFormat="1" applyFont="1" applyBorder="1" applyAlignment="1"/>
    <xf numFmtId="167" fontId="14" fillId="0" borderId="1" xfId="1" applyNumberFormat="1" applyFont="1" applyBorder="1" applyAlignment="1"/>
    <xf numFmtId="167" fontId="14" fillId="0" borderId="8" xfId="1" applyNumberFormat="1" applyFont="1" applyBorder="1" applyAlignment="1"/>
    <xf numFmtId="167" fontId="4" fillId="0" borderId="3" xfId="1" applyNumberFormat="1" applyFont="1" applyBorder="1" applyAlignment="1"/>
    <xf numFmtId="167" fontId="0" fillId="0" borderId="0" xfId="0" applyNumberFormat="1"/>
    <xf numFmtId="0" fontId="8" fillId="0" borderId="0" xfId="6" applyFont="1" applyAlignment="1">
      <alignment horizontal="right"/>
    </xf>
    <xf numFmtId="0" fontId="2" fillId="0" borderId="1" xfId="0" applyFont="1" applyFill="1" applyBorder="1" applyAlignment="1">
      <alignment vertical="top"/>
    </xf>
    <xf numFmtId="0" fontId="2" fillId="0" borderId="0" xfId="6" applyFont="1" applyFill="1" applyAlignment="1">
      <alignment horizontal="left"/>
    </xf>
    <xf numFmtId="0" fontId="8" fillId="0" borderId="0" xfId="6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6" fillId="0" borderId="0" xfId="0" applyFont="1" applyFill="1" applyAlignment="1">
      <alignment horizontal="right"/>
    </xf>
    <xf numFmtId="0" fontId="7" fillId="0" borderId="0" xfId="6" applyFont="1" applyFill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6" applyFont="1" applyFill="1" applyAlignment="1">
      <alignment horizontal="left"/>
    </xf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3" fontId="3" fillId="0" borderId="0" xfId="1" applyFont="1" applyFill="1" applyBorder="1" applyAlignment="1">
      <alignment horizontal="center" vertical="center"/>
    </xf>
    <xf numFmtId="168" fontId="3" fillId="0" borderId="0" xfId="1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0" fillId="0" borderId="8" xfId="0" applyBorder="1"/>
    <xf numFmtId="0" fontId="0" fillId="0" borderId="4" xfId="0" applyBorder="1"/>
    <xf numFmtId="10" fontId="0" fillId="0" borderId="4" xfId="0" applyNumberFormat="1" applyBorder="1"/>
    <xf numFmtId="0" fontId="16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9" fontId="0" fillId="0" borderId="1" xfId="0" applyNumberFormat="1" applyBorder="1"/>
    <xf numFmtId="0" fontId="0" fillId="0" borderId="3" xfId="0" applyFill="1" applyBorder="1"/>
    <xf numFmtId="0" fontId="0" fillId="0" borderId="3" xfId="0" applyBorder="1"/>
    <xf numFmtId="0" fontId="16" fillId="0" borderId="0" xfId="0" applyFont="1" applyBorder="1" applyAlignment="1"/>
    <xf numFmtId="0" fontId="16" fillId="0" borderId="1" xfId="0" applyFont="1" applyBorder="1" applyAlignment="1">
      <alignment horizontal="left" vertical="center"/>
    </xf>
    <xf numFmtId="0" fontId="8" fillId="0" borderId="0" xfId="6" applyFont="1" applyFill="1" applyAlignment="1">
      <alignment horizontal="right"/>
    </xf>
    <xf numFmtId="0" fontId="3" fillId="0" borderId="1" xfId="0" applyFont="1" applyFill="1" applyBorder="1" applyAlignment="1"/>
    <xf numFmtId="165" fontId="3" fillId="0" borderId="0" xfId="6" applyNumberFormat="1" applyFont="1" applyFill="1" applyAlignment="1">
      <alignment horizontal="left"/>
    </xf>
    <xf numFmtId="1" fontId="3" fillId="0" borderId="1" xfId="0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horizontal="right" vertical="center" wrapText="1"/>
    </xf>
    <xf numFmtId="167" fontId="17" fillId="0" borderId="1" xfId="1" applyNumberFormat="1" applyFont="1" applyFill="1" applyBorder="1" applyAlignment="1">
      <alignment horizontal="right" vertical="center"/>
    </xf>
    <xf numFmtId="43" fontId="3" fillId="0" borderId="1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1" fillId="0" borderId="1" xfId="0" applyFont="1" applyBorder="1" applyAlignment="1">
      <alignment horizontal="center" wrapText="1"/>
    </xf>
    <xf numFmtId="10" fontId="0" fillId="0" borderId="4" xfId="0" applyNumberFormat="1" applyFill="1" applyBorder="1"/>
    <xf numFmtId="0" fontId="0" fillId="0" borderId="8" xfId="0" applyFill="1" applyBorder="1"/>
    <xf numFmtId="9" fontId="0" fillId="0" borderId="1" xfId="0" applyNumberFormat="1" applyFill="1" applyBorder="1"/>
    <xf numFmtId="10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2" fillId="0" borderId="0" xfId="6" applyFont="1" applyFill="1" applyAlignment="1">
      <alignment horizontal="left"/>
    </xf>
    <xf numFmtId="0" fontId="9" fillId="0" borderId="0" xfId="6" applyFont="1" applyFill="1" applyAlignment="1">
      <alignment horizontal="left"/>
    </xf>
    <xf numFmtId="0" fontId="2" fillId="0" borderId="0" xfId="6" applyFont="1" applyFill="1" applyAlignment="1">
      <alignment horizontal="right"/>
    </xf>
    <xf numFmtId="0" fontId="3" fillId="0" borderId="0" xfId="6" applyFont="1" applyFill="1" applyAlignment="1">
      <alignment horizontal="left"/>
    </xf>
    <xf numFmtId="0" fontId="2" fillId="0" borderId="0" xfId="6" applyFont="1" applyFill="1" applyBorder="1" applyAlignment="1">
      <alignment wrapText="1"/>
    </xf>
    <xf numFmtId="0" fontId="3" fillId="0" borderId="0" xfId="6" applyFont="1" applyFill="1" applyAlignment="1">
      <alignment wrapText="1"/>
    </xf>
    <xf numFmtId="0" fontId="8" fillId="0" borderId="0" xfId="6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7">
    <cellStyle name="Comma" xfId="1" builtinId="3"/>
    <cellStyle name="Comma 2" xfId="2"/>
    <cellStyle name="Comma 2 3" xfId="3"/>
    <cellStyle name="Comma 3" xfId="4"/>
    <cellStyle name="Comma 4" xfId="5"/>
    <cellStyle name="Normal" xfId="0" builtinId="0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L15" sqref="L15"/>
    </sheetView>
  </sheetViews>
  <sheetFormatPr defaultRowHeight="15"/>
  <cols>
    <col min="1" max="1" width="4.85546875" style="77" customWidth="1"/>
    <col min="2" max="2" width="31.140625" style="77" customWidth="1"/>
    <col min="3" max="3" width="19.7109375" style="77" bestFit="1" customWidth="1"/>
    <col min="4" max="6" width="18.7109375" style="77" bestFit="1" customWidth="1"/>
    <col min="7" max="7" width="20" style="77" bestFit="1" customWidth="1"/>
    <col min="8" max="8" width="9.140625" style="77"/>
    <col min="9" max="9" width="0" hidden="1" customWidth="1"/>
    <col min="10" max="10" width="18.28515625" style="77" hidden="1" customWidth="1"/>
    <col min="11" max="11" width="0" hidden="1" customWidth="1"/>
  </cols>
  <sheetData>
    <row r="1" spans="1:10" ht="19.5">
      <c r="A1" s="131" t="s">
        <v>90</v>
      </c>
      <c r="B1" s="131"/>
      <c r="C1" s="131"/>
      <c r="D1" s="131"/>
      <c r="E1" s="131"/>
      <c r="F1" s="131"/>
      <c r="G1" s="131"/>
      <c r="J1"/>
    </row>
    <row r="2" spans="1:10">
      <c r="A2" s="132" t="s">
        <v>93</v>
      </c>
      <c r="B2" s="132"/>
      <c r="C2" s="132"/>
      <c r="D2" s="132"/>
      <c r="E2" s="132"/>
      <c r="F2" s="132"/>
      <c r="G2" s="132"/>
      <c r="J2"/>
    </row>
    <row r="3" spans="1:10">
      <c r="A3" s="132" t="s">
        <v>91</v>
      </c>
      <c r="B3" s="132"/>
      <c r="C3" s="132"/>
      <c r="D3" s="132"/>
      <c r="E3" s="132"/>
      <c r="F3" s="132"/>
      <c r="G3" s="132"/>
      <c r="J3"/>
    </row>
    <row r="4" spans="1:10">
      <c r="A4" s="37"/>
      <c r="B4" s="38"/>
      <c r="C4" s="38"/>
      <c r="D4" s="38"/>
      <c r="E4" s="39"/>
      <c r="F4" s="108"/>
      <c r="G4" s="40" t="s">
        <v>0</v>
      </c>
      <c r="J4" s="38"/>
    </row>
    <row r="5" spans="1:10" ht="22.5">
      <c r="A5" s="41" t="s">
        <v>1</v>
      </c>
      <c r="B5" s="42" t="s">
        <v>2</v>
      </c>
      <c r="C5" s="134" t="s">
        <v>3</v>
      </c>
      <c r="D5" s="135"/>
      <c r="E5" s="136"/>
      <c r="F5" s="134" t="s">
        <v>4</v>
      </c>
      <c r="G5" s="136"/>
      <c r="J5"/>
    </row>
    <row r="6" spans="1:10">
      <c r="A6" s="137"/>
      <c r="B6" s="137"/>
      <c r="C6" s="43">
        <v>42460</v>
      </c>
      <c r="D6" s="43">
        <v>42369</v>
      </c>
      <c r="E6" s="43">
        <v>42094</v>
      </c>
      <c r="F6" s="87" t="s">
        <v>87</v>
      </c>
      <c r="G6" s="42" t="s">
        <v>85</v>
      </c>
      <c r="J6" s="43" t="s">
        <v>92</v>
      </c>
    </row>
    <row r="7" spans="1:10">
      <c r="A7" s="137"/>
      <c r="B7" s="137"/>
      <c r="C7" s="44" t="s">
        <v>84</v>
      </c>
      <c r="D7" s="44" t="s">
        <v>84</v>
      </c>
      <c r="E7" s="45" t="s">
        <v>5</v>
      </c>
      <c r="F7" s="44" t="s">
        <v>84</v>
      </c>
      <c r="G7" s="45" t="s">
        <v>5</v>
      </c>
      <c r="J7" s="44" t="s">
        <v>84</v>
      </c>
    </row>
    <row r="8" spans="1:10">
      <c r="A8" s="86">
        <v>1</v>
      </c>
      <c r="B8" s="46" t="s">
        <v>6</v>
      </c>
      <c r="C8" s="47"/>
      <c r="D8" s="47"/>
      <c r="E8" s="47"/>
      <c r="F8" s="110"/>
      <c r="G8" s="48"/>
      <c r="J8" s="47"/>
    </row>
    <row r="9" spans="1:10" ht="22.5">
      <c r="A9" s="133"/>
      <c r="B9" s="11" t="s">
        <v>7</v>
      </c>
      <c r="C9" s="111">
        <f>F9-J9</f>
        <v>29850754</v>
      </c>
      <c r="D9" s="111">
        <v>10488000</v>
      </c>
      <c r="E9" s="111">
        <v>31128242</v>
      </c>
      <c r="F9" s="111">
        <v>73338754</v>
      </c>
      <c r="G9" s="111">
        <v>130988378.40000001</v>
      </c>
      <c r="J9" s="35">
        <v>43488000</v>
      </c>
    </row>
    <row r="10" spans="1:10">
      <c r="A10" s="133"/>
      <c r="B10" s="11" t="s">
        <v>8</v>
      </c>
      <c r="C10" s="111">
        <f>F10-J10</f>
        <v>311000</v>
      </c>
      <c r="D10" s="111">
        <v>2964000</v>
      </c>
      <c r="E10" s="111">
        <v>10399.799999999999</v>
      </c>
      <c r="F10" s="111">
        <f>3325000+3450000</f>
        <v>6775000</v>
      </c>
      <c r="G10" s="111">
        <v>297441.40000000002</v>
      </c>
      <c r="J10" s="35">
        <v>6464000</v>
      </c>
    </row>
    <row r="11" spans="1:10" ht="22.5">
      <c r="A11" s="133"/>
      <c r="B11" s="46" t="s">
        <v>9</v>
      </c>
      <c r="C11" s="112">
        <f>F11-J11</f>
        <v>30161754</v>
      </c>
      <c r="D11" s="112">
        <f>SUM(D9:D10)</f>
        <v>13452000</v>
      </c>
      <c r="E11" s="112">
        <f>SUM(E9:E10)</f>
        <v>31138641.800000001</v>
      </c>
      <c r="F11" s="112">
        <f>SUM(F8:F10)</f>
        <v>80113754</v>
      </c>
      <c r="G11" s="112">
        <f>SUM(G9:G10)</f>
        <v>131285819.80000001</v>
      </c>
      <c r="J11" s="49">
        <f>SUM(J9:J10)</f>
        <v>49952000</v>
      </c>
    </row>
    <row r="12" spans="1:10">
      <c r="A12" s="86">
        <v>2</v>
      </c>
      <c r="B12" s="46" t="s">
        <v>10</v>
      </c>
      <c r="C12" s="113"/>
      <c r="D12" s="112"/>
      <c r="E12" s="113"/>
      <c r="F12" s="111"/>
      <c r="G12" s="114"/>
      <c r="J12" s="52"/>
    </row>
    <row r="13" spans="1:10" ht="22.5">
      <c r="A13" s="133"/>
      <c r="B13" s="11" t="s">
        <v>11</v>
      </c>
      <c r="C13" s="111">
        <f t="shared" ref="C13:C33" si="0">F13-J13</f>
        <v>29965940</v>
      </c>
      <c r="D13" s="111">
        <v>8462138</v>
      </c>
      <c r="E13" s="114">
        <v>0</v>
      </c>
      <c r="F13" s="114">
        <v>62500000</v>
      </c>
      <c r="G13" s="114">
        <v>0</v>
      </c>
      <c r="J13" s="33">
        <v>32534060</v>
      </c>
    </row>
    <row r="14" spans="1:10">
      <c r="A14" s="133"/>
      <c r="B14" s="53" t="s">
        <v>13</v>
      </c>
      <c r="C14" s="111">
        <f t="shared" si="0"/>
        <v>56206033.259999998</v>
      </c>
      <c r="D14" s="111">
        <v>2803967</v>
      </c>
      <c r="E14" s="114">
        <v>0</v>
      </c>
      <c r="F14" s="114">
        <v>59650101.259999998</v>
      </c>
      <c r="G14" s="114">
        <v>23900000</v>
      </c>
      <c r="J14" s="33">
        <v>3444068</v>
      </c>
    </row>
    <row r="15" spans="1:10" ht="33.75">
      <c r="A15" s="133"/>
      <c r="B15" s="11" t="s">
        <v>14</v>
      </c>
      <c r="C15" s="111">
        <f t="shared" si="0"/>
        <v>-59398501</v>
      </c>
      <c r="D15" s="111">
        <v>0</v>
      </c>
      <c r="E15" s="111">
        <v>8500000</v>
      </c>
      <c r="F15" s="111">
        <v>-59398501</v>
      </c>
      <c r="G15" s="111">
        <v>10114000</v>
      </c>
      <c r="J15" s="33">
        <v>0</v>
      </c>
    </row>
    <row r="16" spans="1:10">
      <c r="A16" s="133"/>
      <c r="B16" s="11" t="s">
        <v>15</v>
      </c>
      <c r="C16" s="111">
        <f t="shared" si="0"/>
        <v>8573697</v>
      </c>
      <c r="D16" s="111">
        <v>0</v>
      </c>
      <c r="E16" s="111">
        <v>2414000</v>
      </c>
      <c r="F16" s="111">
        <f>7600000+13697+960000</f>
        <v>8573697</v>
      </c>
      <c r="G16" s="111">
        <v>2829900</v>
      </c>
      <c r="I16" s="10"/>
      <c r="J16" s="35"/>
    </row>
    <row r="17" spans="1:10" ht="22.5">
      <c r="A17" s="133"/>
      <c r="B17" s="11" t="s">
        <v>16</v>
      </c>
      <c r="C17" s="111">
        <f t="shared" si="0"/>
        <v>810000</v>
      </c>
      <c r="D17" s="111">
        <v>0</v>
      </c>
      <c r="E17" s="111">
        <v>0</v>
      </c>
      <c r="F17" s="111">
        <v>810000</v>
      </c>
      <c r="G17" s="111">
        <v>49450</v>
      </c>
      <c r="J17" s="35"/>
    </row>
    <row r="18" spans="1:10" ht="56.25">
      <c r="A18" s="133"/>
      <c r="B18" s="11" t="s">
        <v>17</v>
      </c>
      <c r="C18" s="111">
        <f t="shared" si="0"/>
        <v>-5564487</v>
      </c>
      <c r="D18" s="111">
        <v>533895</v>
      </c>
      <c r="E18" s="111">
        <f>50000+27357757.97</f>
        <v>27407757.969999999</v>
      </c>
      <c r="F18" s="111">
        <v>5757385</v>
      </c>
      <c r="G18" s="111">
        <f>50000+51600+267500+92250218</f>
        <v>92619318</v>
      </c>
      <c r="J18" s="35">
        <v>11321872</v>
      </c>
    </row>
    <row r="19" spans="1:10">
      <c r="A19" s="133"/>
      <c r="B19" s="68" t="s">
        <v>18</v>
      </c>
      <c r="C19" s="112">
        <f t="shared" si="0"/>
        <v>30592682.25999999</v>
      </c>
      <c r="D19" s="112">
        <f>SUM(D13:D18)</f>
        <v>11800000</v>
      </c>
      <c r="E19" s="112">
        <f>SUM(E14:E18)</f>
        <v>38321757.969999999</v>
      </c>
      <c r="F19" s="112">
        <f>SUM(F13:F18)</f>
        <v>77892682.25999999</v>
      </c>
      <c r="G19" s="112">
        <f>SUM(G14:G18)</f>
        <v>129512668</v>
      </c>
      <c r="J19" s="52">
        <f>SUM(J13:J18)</f>
        <v>47300000</v>
      </c>
    </row>
    <row r="20" spans="1:10" ht="33.75">
      <c r="A20" s="86">
        <v>3</v>
      </c>
      <c r="B20" s="46" t="s">
        <v>19</v>
      </c>
      <c r="C20" s="112">
        <f t="shared" si="0"/>
        <v>-430928.25999999046</v>
      </c>
      <c r="D20" s="113">
        <f>D11-D19</f>
        <v>1652000</v>
      </c>
      <c r="E20" s="113">
        <f>E11-E19</f>
        <v>-7183116.1699999981</v>
      </c>
      <c r="F20" s="113">
        <f>F11-F19</f>
        <v>2221071.7400000095</v>
      </c>
      <c r="G20" s="113">
        <f>G11-G19</f>
        <v>1773151.8000000119</v>
      </c>
      <c r="H20" s="36"/>
      <c r="I20" s="1"/>
      <c r="J20" s="51">
        <f>J11-J19</f>
        <v>2652000</v>
      </c>
    </row>
    <row r="21" spans="1:10">
      <c r="A21" s="86">
        <v>4</v>
      </c>
      <c r="B21" s="11" t="s">
        <v>20</v>
      </c>
      <c r="C21" s="111">
        <f t="shared" si="0"/>
        <v>0</v>
      </c>
      <c r="D21" s="111">
        <v>0</v>
      </c>
      <c r="E21" s="111">
        <v>0</v>
      </c>
      <c r="F21" s="111">
        <v>0</v>
      </c>
      <c r="G21" s="111">
        <v>0</v>
      </c>
      <c r="J21" s="33">
        <v>0</v>
      </c>
    </row>
    <row r="22" spans="1:10" ht="45">
      <c r="A22" s="86">
        <v>5</v>
      </c>
      <c r="B22" s="46" t="s">
        <v>21</v>
      </c>
      <c r="C22" s="112">
        <f t="shared" si="0"/>
        <v>-430928.25999999046</v>
      </c>
      <c r="D22" s="112">
        <f>D20</f>
        <v>1652000</v>
      </c>
      <c r="E22" s="112">
        <f>E20</f>
        <v>-7183116.1699999981</v>
      </c>
      <c r="F22" s="112">
        <f>F20</f>
        <v>2221071.7400000095</v>
      </c>
      <c r="G22" s="112">
        <f>G20</f>
        <v>1773151.8000000119</v>
      </c>
      <c r="J22" s="50">
        <f>J20</f>
        <v>2652000</v>
      </c>
    </row>
    <row r="23" spans="1:10">
      <c r="A23" s="86">
        <v>6</v>
      </c>
      <c r="B23" s="11" t="s">
        <v>22</v>
      </c>
      <c r="C23" s="111">
        <f t="shared" si="0"/>
        <v>0</v>
      </c>
      <c r="D23" s="111">
        <v>0</v>
      </c>
      <c r="E23" s="111">
        <v>0</v>
      </c>
      <c r="F23" s="111">
        <v>0</v>
      </c>
      <c r="G23" s="111">
        <v>116419.62</v>
      </c>
      <c r="J23" s="55"/>
    </row>
    <row r="24" spans="1:10" ht="45">
      <c r="A24" s="86">
        <v>7</v>
      </c>
      <c r="B24" s="46" t="s">
        <v>23</v>
      </c>
      <c r="C24" s="112">
        <f t="shared" si="0"/>
        <v>-430928.25999999046</v>
      </c>
      <c r="D24" s="113">
        <f>D22-D23</f>
        <v>1652000</v>
      </c>
      <c r="E24" s="113">
        <f>E22-E23</f>
        <v>-7183116.1699999981</v>
      </c>
      <c r="F24" s="113">
        <f>F22-F23</f>
        <v>2221071.7400000095</v>
      </c>
      <c r="G24" s="113">
        <f>G22-G23</f>
        <v>1656732.1800000118</v>
      </c>
      <c r="J24" s="51">
        <f>J22-J23</f>
        <v>2652000</v>
      </c>
    </row>
    <row r="25" spans="1:10">
      <c r="A25" s="86">
        <v>8</v>
      </c>
      <c r="B25" s="11" t="s">
        <v>24</v>
      </c>
      <c r="C25" s="111">
        <f t="shared" si="0"/>
        <v>0</v>
      </c>
      <c r="D25" s="111">
        <v>0</v>
      </c>
      <c r="E25" s="111">
        <v>0</v>
      </c>
      <c r="F25" s="111">
        <v>0</v>
      </c>
      <c r="G25" s="111">
        <v>0</v>
      </c>
      <c r="J25" s="54">
        <v>0</v>
      </c>
    </row>
    <row r="26" spans="1:10" ht="22.5">
      <c r="A26" s="86">
        <v>9</v>
      </c>
      <c r="B26" s="46" t="s">
        <v>25</v>
      </c>
      <c r="C26" s="112">
        <f t="shared" si="0"/>
        <v>-430928.25999999046</v>
      </c>
      <c r="D26" s="113">
        <f>D24</f>
        <v>1652000</v>
      </c>
      <c r="E26" s="113">
        <f>E24</f>
        <v>-7183116.1699999981</v>
      </c>
      <c r="F26" s="113">
        <f>F24</f>
        <v>2221071.7400000095</v>
      </c>
      <c r="G26" s="113">
        <f>G24</f>
        <v>1656732.1800000118</v>
      </c>
      <c r="J26" s="51">
        <f>J24</f>
        <v>2652000</v>
      </c>
    </row>
    <row r="27" spans="1:10">
      <c r="A27" s="86">
        <v>10</v>
      </c>
      <c r="B27" s="11" t="s">
        <v>26</v>
      </c>
      <c r="C27" s="111">
        <f t="shared" si="0"/>
        <v>-681575</v>
      </c>
      <c r="D27" s="111">
        <v>1352000</v>
      </c>
      <c r="E27" s="111">
        <v>0</v>
      </c>
      <c r="F27" s="111">
        <v>670425</v>
      </c>
      <c r="G27" s="111">
        <v>403147.92</v>
      </c>
      <c r="J27" s="54">
        <v>1352000</v>
      </c>
    </row>
    <row r="28" spans="1:10" ht="33.75">
      <c r="A28" s="86">
        <v>11</v>
      </c>
      <c r="B28" s="46" t="s">
        <v>27</v>
      </c>
      <c r="C28" s="112">
        <f t="shared" si="0"/>
        <v>250646.74000000954</v>
      </c>
      <c r="D28" s="113">
        <f>D26-D27</f>
        <v>300000</v>
      </c>
      <c r="E28" s="113">
        <f>E26-E27</f>
        <v>-7183116.1699999981</v>
      </c>
      <c r="F28" s="113">
        <f>F26-F27</f>
        <v>1550646.7400000095</v>
      </c>
      <c r="G28" s="113">
        <f>G26-G27</f>
        <v>1253584.2600000119</v>
      </c>
      <c r="J28" s="51">
        <f>J26-J27</f>
        <v>1300000</v>
      </c>
    </row>
    <row r="29" spans="1:10" ht="22.5">
      <c r="A29" s="86">
        <v>12</v>
      </c>
      <c r="B29" s="11" t="s">
        <v>28</v>
      </c>
      <c r="C29" s="111">
        <f t="shared" si="0"/>
        <v>0</v>
      </c>
      <c r="D29" s="111">
        <v>0</v>
      </c>
      <c r="E29" s="111">
        <v>0</v>
      </c>
      <c r="F29" s="111">
        <v>0</v>
      </c>
      <c r="G29" s="111">
        <v>0</v>
      </c>
      <c r="J29" s="33">
        <v>0</v>
      </c>
    </row>
    <row r="30" spans="1:10" ht="22.5">
      <c r="A30" s="86">
        <v>13</v>
      </c>
      <c r="B30" s="46" t="s">
        <v>29</v>
      </c>
      <c r="C30" s="112">
        <f t="shared" si="0"/>
        <v>250646.74000000954</v>
      </c>
      <c r="D30" s="113">
        <f>D28</f>
        <v>300000</v>
      </c>
      <c r="E30" s="113">
        <f>E28</f>
        <v>-7183116.1699999981</v>
      </c>
      <c r="F30" s="113">
        <f>F28</f>
        <v>1550646.7400000095</v>
      </c>
      <c r="G30" s="113">
        <f>G28</f>
        <v>1253584.2600000119</v>
      </c>
      <c r="J30" s="51">
        <f>J28</f>
        <v>1300000</v>
      </c>
    </row>
    <row r="31" spans="1:10" ht="22.5">
      <c r="A31" s="86">
        <v>14</v>
      </c>
      <c r="B31" s="11" t="s">
        <v>30</v>
      </c>
      <c r="C31" s="111">
        <f t="shared" si="0"/>
        <v>0</v>
      </c>
      <c r="D31" s="111">
        <v>0</v>
      </c>
      <c r="E31" s="111">
        <v>0</v>
      </c>
      <c r="F31" s="111">
        <v>0</v>
      </c>
      <c r="G31" s="111">
        <v>0</v>
      </c>
      <c r="J31" s="33">
        <v>0</v>
      </c>
    </row>
    <row r="32" spans="1:10">
      <c r="A32" s="86">
        <v>15</v>
      </c>
      <c r="B32" s="11" t="s">
        <v>31</v>
      </c>
      <c r="C32" s="111">
        <f t="shared" si="0"/>
        <v>0</v>
      </c>
      <c r="D32" s="111">
        <v>0</v>
      </c>
      <c r="E32" s="111">
        <v>0</v>
      </c>
      <c r="F32" s="111">
        <v>0</v>
      </c>
      <c r="G32" s="111">
        <v>0</v>
      </c>
      <c r="J32" s="33">
        <v>0</v>
      </c>
    </row>
    <row r="33" spans="1:10" ht="45">
      <c r="A33" s="86">
        <v>16</v>
      </c>
      <c r="B33" s="46" t="s">
        <v>32</v>
      </c>
      <c r="C33" s="112">
        <f t="shared" si="0"/>
        <v>250646.74000000954</v>
      </c>
      <c r="D33" s="113">
        <f>D30</f>
        <v>300000</v>
      </c>
      <c r="E33" s="113">
        <f>E30</f>
        <v>-7183116.1699999981</v>
      </c>
      <c r="F33" s="113">
        <f>F30</f>
        <v>1550646.7400000095</v>
      </c>
      <c r="G33" s="113">
        <f>G30</f>
        <v>1253584.2600000119</v>
      </c>
      <c r="J33" s="51">
        <f>J30</f>
        <v>1300000</v>
      </c>
    </row>
    <row r="34" spans="1:10" ht="33.75">
      <c r="A34" s="86">
        <v>17</v>
      </c>
      <c r="B34" s="11" t="s">
        <v>33</v>
      </c>
      <c r="C34" s="111">
        <v>109650000</v>
      </c>
      <c r="D34" s="111">
        <v>109650000</v>
      </c>
      <c r="E34" s="111">
        <v>109650000</v>
      </c>
      <c r="F34" s="111">
        <v>109650000</v>
      </c>
      <c r="G34" s="111">
        <v>109650000</v>
      </c>
      <c r="J34" s="34">
        <v>109650000</v>
      </c>
    </row>
    <row r="35" spans="1:10" ht="33.75">
      <c r="A35" s="86">
        <v>18</v>
      </c>
      <c r="B35" s="11" t="s">
        <v>34</v>
      </c>
      <c r="C35" s="111">
        <v>0</v>
      </c>
      <c r="D35" s="111">
        <v>0</v>
      </c>
      <c r="E35" s="111">
        <v>0</v>
      </c>
      <c r="F35" s="111">
        <v>-25134100</v>
      </c>
      <c r="G35" s="111">
        <v>-26567437.98</v>
      </c>
      <c r="H35" s="14"/>
      <c r="J35" s="33">
        <v>-103136822</v>
      </c>
    </row>
    <row r="36" spans="1:10" ht="22.5">
      <c r="A36" s="86">
        <v>19</v>
      </c>
      <c r="B36" s="11" t="s">
        <v>35</v>
      </c>
      <c r="C36" s="115">
        <f>C33/C34*10</f>
        <v>2.2858799817602329E-2</v>
      </c>
      <c r="D36" s="115">
        <v>0.03</v>
      </c>
      <c r="E36" s="115">
        <v>-0.65500000000000003</v>
      </c>
      <c r="F36" s="115">
        <f>F33/F34*10</f>
        <v>0.14141785134519011</v>
      </c>
      <c r="G36" s="115">
        <v>0.114</v>
      </c>
      <c r="J36" s="33">
        <v>0.12</v>
      </c>
    </row>
    <row r="37" spans="1:10">
      <c r="A37" s="88"/>
      <c r="B37" s="89"/>
      <c r="C37" s="90"/>
      <c r="D37" s="90"/>
      <c r="E37" s="90"/>
      <c r="F37" s="91"/>
      <c r="G37" s="91"/>
      <c r="J37" s="90"/>
    </row>
    <row r="38" spans="1:10">
      <c r="A38" s="128" t="s">
        <v>36</v>
      </c>
      <c r="B38" s="128"/>
      <c r="D38" s="13"/>
      <c r="J38" s="13"/>
    </row>
    <row r="39" spans="1:10">
      <c r="A39" s="2" t="s">
        <v>37</v>
      </c>
      <c r="B39" s="2"/>
      <c r="C39" s="84"/>
      <c r="D39" s="3"/>
      <c r="E39" s="3"/>
      <c r="F39" s="109"/>
      <c r="G39" s="4"/>
      <c r="J39" s="3"/>
    </row>
    <row r="40" spans="1:10">
      <c r="A40" s="129" t="s">
        <v>113</v>
      </c>
      <c r="B40" s="129"/>
      <c r="C40" s="129"/>
      <c r="D40" s="129"/>
      <c r="E40" s="129"/>
      <c r="F40" s="129"/>
      <c r="G40" s="4"/>
      <c r="J40"/>
    </row>
    <row r="41" spans="1:10">
      <c r="A41" s="129" t="s">
        <v>89</v>
      </c>
      <c r="B41" s="129"/>
      <c r="C41" s="129"/>
      <c r="D41" s="129"/>
      <c r="E41" s="129"/>
      <c r="F41" s="129"/>
      <c r="G41" s="4"/>
      <c r="J41"/>
    </row>
    <row r="42" spans="1:10">
      <c r="A42" s="6" t="s">
        <v>81</v>
      </c>
      <c r="B42" s="5"/>
      <c r="C42" s="85"/>
      <c r="D42" s="7"/>
      <c r="E42" s="7"/>
      <c r="F42" s="7"/>
      <c r="G42" s="4"/>
      <c r="J42" s="7"/>
    </row>
    <row r="43" spans="1:10">
      <c r="A43" s="6" t="s">
        <v>114</v>
      </c>
      <c r="B43" s="85"/>
      <c r="C43" s="85"/>
      <c r="D43" s="7"/>
      <c r="E43" s="7"/>
      <c r="F43" s="7"/>
      <c r="G43" s="4"/>
      <c r="J43" s="7"/>
    </row>
    <row r="44" spans="1:10">
      <c r="A44" s="6" t="s">
        <v>115</v>
      </c>
      <c r="B44" s="85"/>
      <c r="C44" s="85"/>
      <c r="D44" s="7"/>
      <c r="E44" s="7"/>
      <c r="F44" s="7"/>
      <c r="G44" s="4"/>
      <c r="J44" s="7"/>
    </row>
    <row r="45" spans="1:10">
      <c r="A45" s="8"/>
      <c r="B45" s="8"/>
      <c r="C45" s="8"/>
      <c r="D45" s="130"/>
      <c r="E45" s="130"/>
      <c r="F45" s="130"/>
      <c r="J45"/>
    </row>
    <row r="46" spans="1:10">
      <c r="A46" s="2" t="s">
        <v>38</v>
      </c>
      <c r="B46" s="2"/>
      <c r="C46" s="107"/>
    </row>
    <row r="47" spans="1:10" s="1" customFormat="1">
      <c r="A47" s="125" t="s">
        <v>112</v>
      </c>
      <c r="B47" s="125"/>
      <c r="C47" s="77"/>
      <c r="D47" s="124"/>
      <c r="E47" s="124"/>
      <c r="F47" s="124"/>
      <c r="G47" s="9"/>
      <c r="H47" s="78"/>
    </row>
    <row r="48" spans="1:10">
      <c r="D48" s="124"/>
      <c r="E48" s="124"/>
      <c r="F48" s="57"/>
      <c r="J48"/>
    </row>
    <row r="49" spans="1:10">
      <c r="D49" s="124"/>
      <c r="E49" s="124"/>
      <c r="J49"/>
    </row>
    <row r="55" spans="1:10">
      <c r="G55" s="79"/>
    </row>
    <row r="56" spans="1:10">
      <c r="A56" s="127"/>
      <c r="B56" s="127"/>
      <c r="C56" s="84"/>
      <c r="D56" s="3"/>
      <c r="E56" s="126"/>
      <c r="F56" s="126"/>
      <c r="G56" s="126"/>
      <c r="J56" s="3"/>
    </row>
    <row r="57" spans="1:10">
      <c r="A57" s="125"/>
      <c r="B57" s="125"/>
      <c r="C57" s="83"/>
      <c r="D57" s="3"/>
      <c r="E57" s="126"/>
      <c r="F57" s="126"/>
      <c r="G57" s="126"/>
      <c r="J57" s="3"/>
    </row>
    <row r="58" spans="1:10">
      <c r="A58" s="8"/>
      <c r="B58" s="8"/>
      <c r="C58" s="8"/>
      <c r="D58" s="80"/>
      <c r="E58" s="126"/>
      <c r="F58" s="126"/>
      <c r="G58" s="126"/>
      <c r="J58" s="80"/>
    </row>
  </sheetData>
  <mergeCells count="21">
    <mergeCell ref="A1:G1"/>
    <mergeCell ref="A2:G2"/>
    <mergeCell ref="A3:G3"/>
    <mergeCell ref="A13:A19"/>
    <mergeCell ref="A9:A11"/>
    <mergeCell ref="C5:E5"/>
    <mergeCell ref="F5:G5"/>
    <mergeCell ref="A6:B7"/>
    <mergeCell ref="A38:B38"/>
    <mergeCell ref="A40:F40"/>
    <mergeCell ref="A41:F41"/>
    <mergeCell ref="A47:B47"/>
    <mergeCell ref="D48:E48"/>
    <mergeCell ref="D45:F45"/>
    <mergeCell ref="D47:F47"/>
    <mergeCell ref="D49:E49"/>
    <mergeCell ref="A57:B57"/>
    <mergeCell ref="E57:G57"/>
    <mergeCell ref="E58:G58"/>
    <mergeCell ref="A56:B56"/>
    <mergeCell ref="E56:G56"/>
  </mergeCells>
  <pageMargins left="0.7" right="0.7" top="0.24" bottom="0.75" header="0.24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D48" sqref="D48"/>
    </sheetView>
  </sheetViews>
  <sheetFormatPr defaultRowHeight="15"/>
  <cols>
    <col min="1" max="1" width="3.7109375" style="71" customWidth="1"/>
    <col min="2" max="2" width="46.140625" customWidth="1"/>
    <col min="3" max="3" width="18" customWidth="1"/>
    <col min="4" max="4" width="21.140625" customWidth="1"/>
    <col min="5" max="5" width="15" bestFit="1" customWidth="1"/>
    <col min="6" max="6" width="15.42578125" customWidth="1"/>
  </cols>
  <sheetData>
    <row r="1" spans="1:9" ht="19.5">
      <c r="A1" s="138" t="s">
        <v>90</v>
      </c>
      <c r="B1" s="138"/>
      <c r="C1" s="138"/>
      <c r="D1" s="138"/>
      <c r="E1" s="116"/>
      <c r="F1" s="116"/>
      <c r="G1" s="116"/>
      <c r="H1" s="16"/>
      <c r="I1" s="15"/>
    </row>
    <row r="2" spans="1:9" ht="32.25" customHeight="1">
      <c r="A2" s="139" t="s">
        <v>93</v>
      </c>
      <c r="B2" s="139"/>
      <c r="C2" s="139"/>
      <c r="D2" s="139"/>
      <c r="E2" s="117"/>
      <c r="F2" s="117"/>
      <c r="G2" s="117"/>
      <c r="H2" s="12"/>
    </row>
    <row r="3" spans="1:9">
      <c r="A3" s="139" t="s">
        <v>91</v>
      </c>
      <c r="B3" s="139"/>
      <c r="C3" s="139"/>
      <c r="D3" s="139"/>
      <c r="E3" s="117"/>
      <c r="F3" s="117"/>
      <c r="G3" s="117"/>
      <c r="H3" s="12"/>
    </row>
    <row r="4" spans="1:9">
      <c r="A4" s="72"/>
      <c r="B4" s="140" t="s">
        <v>80</v>
      </c>
      <c r="C4" s="140"/>
      <c r="D4" s="140"/>
    </row>
    <row r="5" spans="1:9" ht="22.5">
      <c r="A5" s="72"/>
      <c r="B5" s="20" t="s">
        <v>2</v>
      </c>
      <c r="C5" s="118" t="s">
        <v>40</v>
      </c>
      <c r="D5" s="118" t="s">
        <v>41</v>
      </c>
    </row>
    <row r="6" spans="1:9">
      <c r="A6" s="73"/>
      <c r="B6" s="17"/>
      <c r="C6" s="18" t="s">
        <v>88</v>
      </c>
      <c r="D6" s="18" t="s">
        <v>86</v>
      </c>
    </row>
    <row r="7" spans="1:9">
      <c r="A7" s="74" t="s">
        <v>39</v>
      </c>
      <c r="B7" s="19" t="s">
        <v>42</v>
      </c>
      <c r="C7" s="20"/>
      <c r="D7" s="20"/>
    </row>
    <row r="8" spans="1:9">
      <c r="A8" s="76">
        <v>1</v>
      </c>
      <c r="B8" s="21" t="s">
        <v>43</v>
      </c>
      <c r="C8" s="58"/>
      <c r="D8" s="59"/>
    </row>
    <row r="9" spans="1:9">
      <c r="A9" s="74"/>
      <c r="B9" s="23" t="s">
        <v>44</v>
      </c>
      <c r="C9" s="60">
        <v>109650000</v>
      </c>
      <c r="D9" s="60">
        <v>109650000</v>
      </c>
      <c r="E9" s="29"/>
    </row>
    <row r="10" spans="1:9">
      <c r="A10" s="74"/>
      <c r="B10" s="23" t="s">
        <v>45</v>
      </c>
      <c r="C10" s="61">
        <f>-26684747+REsult!F30</f>
        <v>-25134100.25999999</v>
      </c>
      <c r="D10" s="58">
        <f>REsult!G35</f>
        <v>-26567437.98</v>
      </c>
      <c r="F10" s="66"/>
    </row>
    <row r="11" spans="1:9">
      <c r="A11" s="74"/>
      <c r="B11" s="23"/>
      <c r="C11" s="62"/>
      <c r="D11" s="62"/>
    </row>
    <row r="12" spans="1:9">
      <c r="A12" s="74"/>
      <c r="B12" s="24" t="s">
        <v>46</v>
      </c>
      <c r="C12" s="63">
        <f>SUM(C9:C11)</f>
        <v>84515899.74000001</v>
      </c>
      <c r="D12" s="63">
        <f>SUM(D9:D11)</f>
        <v>83082562.019999996</v>
      </c>
    </row>
    <row r="13" spans="1:9">
      <c r="A13" s="74"/>
      <c r="B13" s="25"/>
      <c r="C13" s="62"/>
      <c r="D13" s="62"/>
    </row>
    <row r="14" spans="1:9">
      <c r="A14" s="74">
        <v>2</v>
      </c>
      <c r="B14" s="25" t="s">
        <v>47</v>
      </c>
      <c r="C14" s="62" t="s">
        <v>12</v>
      </c>
      <c r="D14" s="62">
        <v>0</v>
      </c>
    </row>
    <row r="15" spans="1:9">
      <c r="A15" s="74">
        <v>3</v>
      </c>
      <c r="B15" s="25" t="s">
        <v>48</v>
      </c>
      <c r="C15" s="62">
        <v>0</v>
      </c>
      <c r="D15" s="62">
        <v>0</v>
      </c>
    </row>
    <row r="16" spans="1:9">
      <c r="A16" s="74">
        <v>4</v>
      </c>
      <c r="B16" s="26" t="s">
        <v>49</v>
      </c>
      <c r="C16" s="62"/>
      <c r="D16" s="62"/>
    </row>
    <row r="17" spans="1:5">
      <c r="A17" s="74"/>
      <c r="B17" s="23" t="s">
        <v>50</v>
      </c>
      <c r="C17" s="62">
        <f>1134385+33637228</f>
        <v>34771613</v>
      </c>
      <c r="D17" s="62">
        <v>35516432</v>
      </c>
    </row>
    <row r="18" spans="1:5">
      <c r="A18" s="74"/>
      <c r="B18" s="23" t="s">
        <v>51</v>
      </c>
      <c r="C18" s="62">
        <v>53207</v>
      </c>
      <c r="D18" s="62">
        <v>0</v>
      </c>
    </row>
    <row r="19" spans="1:5">
      <c r="A19" s="74"/>
      <c r="B19" s="23" t="s">
        <v>52</v>
      </c>
      <c r="C19" s="62">
        <v>0</v>
      </c>
      <c r="D19" s="62">
        <v>0</v>
      </c>
    </row>
    <row r="20" spans="1:5">
      <c r="A20" s="74"/>
      <c r="B20" s="23" t="s">
        <v>53</v>
      </c>
      <c r="C20" s="62">
        <v>0</v>
      </c>
      <c r="D20" s="62">
        <v>0</v>
      </c>
    </row>
    <row r="21" spans="1:5">
      <c r="A21" s="74"/>
      <c r="B21" s="27" t="s">
        <v>54</v>
      </c>
      <c r="C21" s="63">
        <f>SUM(C17:C20)</f>
        <v>34824820</v>
      </c>
      <c r="D21" s="63">
        <f>SUM(D17:D20)</f>
        <v>35516432</v>
      </c>
    </row>
    <row r="22" spans="1:5">
      <c r="A22" s="74">
        <v>5</v>
      </c>
      <c r="B22" s="26" t="s">
        <v>55</v>
      </c>
      <c r="C22" s="62"/>
      <c r="D22" s="62"/>
    </row>
    <row r="23" spans="1:5">
      <c r="A23" s="74"/>
      <c r="B23" s="23" t="s">
        <v>56</v>
      </c>
      <c r="C23" s="62"/>
      <c r="D23" s="62"/>
    </row>
    <row r="24" spans="1:5">
      <c r="A24" s="74"/>
      <c r="B24" s="22" t="s">
        <v>57</v>
      </c>
      <c r="C24" s="62">
        <v>79339017</v>
      </c>
      <c r="D24" s="62">
        <v>107139437</v>
      </c>
    </row>
    <row r="25" spans="1:5">
      <c r="A25" s="74"/>
      <c r="B25" s="28" t="s">
        <v>58</v>
      </c>
      <c r="C25" s="62">
        <v>3498818</v>
      </c>
      <c r="D25" s="62">
        <v>9540615</v>
      </c>
    </row>
    <row r="26" spans="1:5">
      <c r="A26" s="74"/>
      <c r="B26" s="23" t="s">
        <v>59</v>
      </c>
      <c r="C26" s="62">
        <f>8132079+REsult!F27</f>
        <v>8802504</v>
      </c>
      <c r="D26" s="62">
        <v>0</v>
      </c>
    </row>
    <row r="27" spans="1:5">
      <c r="A27" s="74"/>
      <c r="B27" s="27" t="s">
        <v>82</v>
      </c>
      <c r="C27" s="63">
        <f>SUM(C23:C26)</f>
        <v>91640339</v>
      </c>
      <c r="D27" s="63">
        <f>SUM(D23:D26)</f>
        <v>116680052</v>
      </c>
    </row>
    <row r="28" spans="1:5" ht="15.75" thickBot="1">
      <c r="A28" s="74"/>
      <c r="B28" s="25" t="s">
        <v>60</v>
      </c>
      <c r="C28" s="64">
        <f>C12+C21+C27</f>
        <v>210981058.74000001</v>
      </c>
      <c r="D28" s="64">
        <f>D12+D14+D21+D27+1</f>
        <v>235279047.01999998</v>
      </c>
      <c r="E28" s="29"/>
    </row>
    <row r="29" spans="1:5" ht="15.75" thickTop="1">
      <c r="A29" s="74" t="s">
        <v>61</v>
      </c>
      <c r="B29" s="25" t="s">
        <v>83</v>
      </c>
      <c r="C29" s="65"/>
      <c r="D29" s="65"/>
    </row>
    <row r="30" spans="1:5">
      <c r="A30" s="74">
        <v>1</v>
      </c>
      <c r="B30" s="25" t="s">
        <v>62</v>
      </c>
      <c r="C30" s="62"/>
      <c r="D30" s="62"/>
    </row>
    <row r="31" spans="1:5">
      <c r="A31" s="74"/>
      <c r="B31" s="23" t="s">
        <v>63</v>
      </c>
      <c r="C31" s="62">
        <v>69403769</v>
      </c>
      <c r="D31" s="62">
        <v>94652177</v>
      </c>
    </row>
    <row r="32" spans="1:5">
      <c r="A32" s="74"/>
      <c r="B32" s="23" t="s">
        <v>64</v>
      </c>
      <c r="C32" s="62">
        <v>0</v>
      </c>
      <c r="D32" s="62">
        <v>0</v>
      </c>
    </row>
    <row r="33" spans="1:6">
      <c r="A33" s="74"/>
      <c r="B33" s="23" t="s">
        <v>65</v>
      </c>
      <c r="C33" s="62">
        <v>11058812</v>
      </c>
      <c r="D33" s="62">
        <v>11058812</v>
      </c>
    </row>
    <row r="34" spans="1:6">
      <c r="A34" s="74"/>
      <c r="B34" s="23" t="s">
        <v>66</v>
      </c>
      <c r="C34" s="62"/>
      <c r="D34" s="62">
        <v>0</v>
      </c>
    </row>
    <row r="35" spans="1:6">
      <c r="A35" s="74"/>
      <c r="B35" s="23" t="s">
        <v>67</v>
      </c>
      <c r="C35" s="62">
        <v>1650982</v>
      </c>
      <c r="D35" s="62">
        <v>0</v>
      </c>
    </row>
    <row r="36" spans="1:6">
      <c r="A36" s="74"/>
      <c r="B36" s="23" t="s">
        <v>68</v>
      </c>
      <c r="C36" s="62">
        <v>0</v>
      </c>
      <c r="D36" s="62">
        <v>0</v>
      </c>
    </row>
    <row r="37" spans="1:6">
      <c r="A37" s="74"/>
      <c r="B37" s="24" t="s">
        <v>69</v>
      </c>
      <c r="C37" s="63">
        <f>SUM(C31:C36)</f>
        <v>82113563</v>
      </c>
      <c r="D37" s="63">
        <f>SUM(D31:D36)</f>
        <v>105710989</v>
      </c>
    </row>
    <row r="38" spans="1:6">
      <c r="A38" s="74">
        <v>2</v>
      </c>
      <c r="B38" s="25" t="s">
        <v>70</v>
      </c>
      <c r="C38" s="62"/>
      <c r="D38" s="62"/>
    </row>
    <row r="39" spans="1:6">
      <c r="A39" s="74"/>
      <c r="B39" s="23" t="s">
        <v>71</v>
      </c>
      <c r="C39" s="62">
        <v>0</v>
      </c>
      <c r="D39" s="62">
        <v>0</v>
      </c>
    </row>
    <row r="40" spans="1:6">
      <c r="A40" s="74"/>
      <c r="B40" s="23" t="s">
        <v>72</v>
      </c>
      <c r="C40" s="62">
        <v>59398501</v>
      </c>
      <c r="D40" s="62">
        <v>3850517</v>
      </c>
    </row>
    <row r="41" spans="1:6">
      <c r="A41" s="74"/>
      <c r="B41" s="23" t="s">
        <v>73</v>
      </c>
      <c r="C41" s="62">
        <v>11717840</v>
      </c>
      <c r="D41" s="62">
        <v>41869925</v>
      </c>
    </row>
    <row r="42" spans="1:6">
      <c r="A42" s="74"/>
      <c r="B42" s="23" t="s">
        <v>74</v>
      </c>
      <c r="C42" s="62">
        <v>18197</v>
      </c>
      <c r="D42" s="62">
        <v>83309</v>
      </c>
    </row>
    <row r="43" spans="1:6">
      <c r="A43" s="74"/>
      <c r="B43" s="23" t="s">
        <v>75</v>
      </c>
      <c r="C43" s="62">
        <v>0</v>
      </c>
      <c r="D43" s="62">
        <v>65754182</v>
      </c>
      <c r="E43" s="29"/>
    </row>
    <row r="44" spans="1:6">
      <c r="A44" s="74"/>
      <c r="B44" s="23" t="s">
        <v>76</v>
      </c>
      <c r="C44" s="62">
        <v>57732958</v>
      </c>
      <c r="D44" s="62">
        <v>18010125</v>
      </c>
    </row>
    <row r="45" spans="1:6" ht="22.5">
      <c r="A45" s="74"/>
      <c r="B45" s="30" t="s">
        <v>77</v>
      </c>
      <c r="C45" s="62">
        <v>0</v>
      </c>
      <c r="D45" s="62">
        <v>0</v>
      </c>
    </row>
    <row r="46" spans="1:6">
      <c r="A46" s="74"/>
      <c r="B46" s="31" t="s">
        <v>78</v>
      </c>
      <c r="C46" s="63">
        <f>SUM(C39:C45)</f>
        <v>128867496</v>
      </c>
      <c r="D46" s="63">
        <f>SUM(D39:D45)</f>
        <v>129568058</v>
      </c>
      <c r="F46" s="32"/>
    </row>
    <row r="47" spans="1:6">
      <c r="A47" s="75"/>
      <c r="B47" s="24" t="s">
        <v>79</v>
      </c>
      <c r="C47" s="63">
        <f>C46+C37</f>
        <v>210981059</v>
      </c>
      <c r="D47" s="63">
        <f>D46+D37</f>
        <v>235279047</v>
      </c>
      <c r="E47" s="29"/>
    </row>
    <row r="48" spans="1:6">
      <c r="C48" s="29"/>
    </row>
    <row r="49" spans="1:6">
      <c r="A49" s="2"/>
      <c r="B49" s="8"/>
      <c r="C49" s="56"/>
      <c r="D49" s="56"/>
      <c r="E49" s="70"/>
      <c r="F49" s="70"/>
    </row>
    <row r="50" spans="1:6">
      <c r="A50" s="2" t="s">
        <v>38</v>
      </c>
      <c r="B50" s="2"/>
      <c r="C50" s="67"/>
    </row>
    <row r="51" spans="1:6">
      <c r="A51" s="125" t="s">
        <v>112</v>
      </c>
      <c r="B51" s="125"/>
      <c r="C51" s="124"/>
      <c r="D51" s="124"/>
      <c r="E51" s="124"/>
      <c r="F51" s="69"/>
    </row>
    <row r="52" spans="1:6">
      <c r="C52" s="124"/>
      <c r="D52" s="124"/>
      <c r="E52" s="57"/>
    </row>
    <row r="53" spans="1:6">
      <c r="C53" s="124"/>
      <c r="D53" s="124"/>
    </row>
  </sheetData>
  <mergeCells count="8">
    <mergeCell ref="C53:D53"/>
    <mergeCell ref="A1:D1"/>
    <mergeCell ref="A2:D2"/>
    <mergeCell ref="A3:D3"/>
    <mergeCell ref="B4:D4"/>
    <mergeCell ref="A51:B51"/>
    <mergeCell ref="C51:E51"/>
    <mergeCell ref="C52:D52"/>
  </mergeCells>
  <pageMargins left="0.7" right="0.7" top="0.31" bottom="0.2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H5" sqref="H5"/>
    </sheetView>
  </sheetViews>
  <sheetFormatPr defaultRowHeight="15"/>
  <cols>
    <col min="1" max="1" width="7.140625" customWidth="1"/>
    <col min="2" max="2" width="49" bestFit="1" customWidth="1"/>
    <col min="3" max="3" width="11.7109375" style="77" bestFit="1" customWidth="1"/>
    <col min="4" max="4" width="11.85546875" bestFit="1" customWidth="1"/>
    <col min="5" max="5" width="11.7109375" bestFit="1" customWidth="1"/>
    <col min="6" max="6" width="12.28515625" style="77" bestFit="1" customWidth="1"/>
    <col min="7" max="7" width="15.140625" bestFit="1" customWidth="1"/>
  </cols>
  <sheetData>
    <row r="1" spans="1:7" ht="19.5">
      <c r="A1" s="131" t="s">
        <v>90</v>
      </c>
      <c r="B1" s="131"/>
      <c r="C1" s="131"/>
      <c r="D1" s="131"/>
      <c r="E1" s="131"/>
      <c r="F1" s="131"/>
      <c r="G1" s="131"/>
    </row>
    <row r="2" spans="1:7">
      <c r="A2" s="132" t="s">
        <v>93</v>
      </c>
      <c r="B2" s="132"/>
      <c r="C2" s="132"/>
      <c r="D2" s="132"/>
      <c r="E2" s="132"/>
      <c r="F2" s="132"/>
      <c r="G2" s="132"/>
    </row>
    <row r="3" spans="1:7">
      <c r="A3" s="132" t="s">
        <v>91</v>
      </c>
      <c r="B3" s="132"/>
      <c r="C3" s="132"/>
      <c r="D3" s="132"/>
      <c r="E3" s="132"/>
      <c r="F3" s="132"/>
      <c r="G3" s="132"/>
    </row>
    <row r="4" spans="1:7">
      <c r="A4" s="81"/>
      <c r="B4" s="38"/>
      <c r="C4" s="38"/>
      <c r="D4" s="38"/>
      <c r="E4" s="39"/>
      <c r="F4" s="108"/>
      <c r="G4" s="40" t="s">
        <v>0</v>
      </c>
    </row>
    <row r="5" spans="1:7">
      <c r="A5" s="41" t="s">
        <v>1</v>
      </c>
      <c r="B5" s="82" t="s">
        <v>2</v>
      </c>
      <c r="C5" s="134" t="s">
        <v>3</v>
      </c>
      <c r="D5" s="135"/>
      <c r="E5" s="136"/>
      <c r="F5" s="134" t="s">
        <v>4</v>
      </c>
      <c r="G5" s="136"/>
    </row>
    <row r="6" spans="1:7">
      <c r="A6" s="137"/>
      <c r="B6" s="137"/>
      <c r="C6" s="43">
        <v>42460</v>
      </c>
      <c r="D6" s="43">
        <v>42369</v>
      </c>
      <c r="E6" s="43">
        <v>42094</v>
      </c>
      <c r="F6" s="87" t="s">
        <v>87</v>
      </c>
      <c r="G6" s="82" t="s">
        <v>85</v>
      </c>
    </row>
    <row r="7" spans="1:7">
      <c r="A7" s="137"/>
      <c r="B7" s="137"/>
      <c r="C7" s="44" t="s">
        <v>103</v>
      </c>
      <c r="D7" s="44" t="s">
        <v>84</v>
      </c>
      <c r="E7" s="45" t="s">
        <v>5</v>
      </c>
      <c r="F7" s="44" t="s">
        <v>103</v>
      </c>
      <c r="G7" s="45" t="s">
        <v>5</v>
      </c>
    </row>
    <row r="8" spans="1:7">
      <c r="A8" s="92" t="s">
        <v>39</v>
      </c>
      <c r="B8" s="92" t="s">
        <v>94</v>
      </c>
      <c r="C8" s="99"/>
      <c r="D8" s="93"/>
      <c r="E8" s="93"/>
      <c r="F8" s="99"/>
      <c r="G8" s="93"/>
    </row>
    <row r="9" spans="1:7">
      <c r="A9" s="141">
        <v>1</v>
      </c>
      <c r="B9" s="93" t="s">
        <v>95</v>
      </c>
      <c r="C9" s="99"/>
      <c r="D9" s="93"/>
      <c r="E9" s="93"/>
      <c r="F9" s="99"/>
      <c r="G9" s="93"/>
    </row>
    <row r="10" spans="1:7">
      <c r="A10" s="142"/>
      <c r="B10" s="93" t="s">
        <v>97</v>
      </c>
      <c r="C10" s="99">
        <v>9458200</v>
      </c>
      <c r="D10" s="93">
        <v>9458200</v>
      </c>
      <c r="E10" s="93">
        <v>9458200</v>
      </c>
      <c r="F10" s="99">
        <v>9458200</v>
      </c>
      <c r="G10" s="93">
        <v>9458200</v>
      </c>
    </row>
    <row r="11" spans="1:7">
      <c r="A11" s="143"/>
      <c r="B11" s="96" t="s">
        <v>96</v>
      </c>
      <c r="C11" s="119">
        <v>0.86260000000000003</v>
      </c>
      <c r="D11" s="97">
        <v>0.86260000000000003</v>
      </c>
      <c r="E11" s="97">
        <v>0.86260000000000003</v>
      </c>
      <c r="F11" s="119">
        <v>0.86260000000000003</v>
      </c>
      <c r="G11" s="97">
        <v>0.86260000000000003</v>
      </c>
    </row>
    <row r="12" spans="1:7">
      <c r="A12" s="141">
        <v>2</v>
      </c>
      <c r="B12" s="98" t="s">
        <v>98</v>
      </c>
      <c r="C12" s="99"/>
      <c r="D12" s="93"/>
      <c r="E12" s="93"/>
      <c r="F12" s="99"/>
      <c r="G12" s="93"/>
    </row>
    <row r="13" spans="1:7">
      <c r="A13" s="142"/>
      <c r="B13" s="99" t="s">
        <v>99</v>
      </c>
      <c r="C13" s="99"/>
      <c r="D13" s="93"/>
      <c r="E13" s="93"/>
      <c r="F13" s="99"/>
      <c r="G13" s="93"/>
    </row>
    <row r="14" spans="1:7">
      <c r="A14" s="142"/>
      <c r="B14" s="93" t="s">
        <v>100</v>
      </c>
      <c r="C14" s="99">
        <v>0</v>
      </c>
      <c r="D14" s="93">
        <v>0</v>
      </c>
      <c r="E14" s="93">
        <v>0</v>
      </c>
      <c r="F14" s="99">
        <v>0</v>
      </c>
      <c r="G14" s="93">
        <v>0</v>
      </c>
    </row>
    <row r="15" spans="1:7" ht="30">
      <c r="A15" s="142"/>
      <c r="B15" s="100" t="s">
        <v>101</v>
      </c>
      <c r="C15" s="99">
        <v>0</v>
      </c>
      <c r="D15" s="93">
        <v>0</v>
      </c>
      <c r="E15" s="93">
        <v>0</v>
      </c>
      <c r="F15" s="99">
        <v>0</v>
      </c>
      <c r="G15" s="93">
        <v>0</v>
      </c>
    </row>
    <row r="16" spans="1:7" ht="30.75" thickBot="1">
      <c r="A16" s="142"/>
      <c r="B16" s="101" t="s">
        <v>102</v>
      </c>
      <c r="C16" s="120"/>
      <c r="D16" s="95"/>
      <c r="E16" s="95"/>
      <c r="F16" s="120"/>
      <c r="G16" s="95"/>
    </row>
    <row r="17" spans="1:7" ht="15.75" thickTop="1">
      <c r="A17" s="142"/>
      <c r="B17" s="103" t="s">
        <v>104</v>
      </c>
      <c r="C17" s="103"/>
      <c r="D17" s="104"/>
      <c r="E17" s="104"/>
      <c r="F17" s="103"/>
      <c r="G17" s="104"/>
    </row>
    <row r="18" spans="1:7">
      <c r="A18" s="142"/>
      <c r="B18" s="93" t="s">
        <v>100</v>
      </c>
      <c r="C18" s="99">
        <v>1506800</v>
      </c>
      <c r="D18" s="93">
        <v>1506800</v>
      </c>
      <c r="E18" s="93">
        <v>1506800</v>
      </c>
      <c r="F18" s="99">
        <v>1506800</v>
      </c>
      <c r="G18" s="93">
        <v>1506800</v>
      </c>
    </row>
    <row r="19" spans="1:7" ht="30">
      <c r="A19" s="142"/>
      <c r="B19" s="100" t="s">
        <v>101</v>
      </c>
      <c r="C19" s="121">
        <v>1</v>
      </c>
      <c r="D19" s="102">
        <v>1</v>
      </c>
      <c r="E19" s="102">
        <v>1</v>
      </c>
      <c r="F19" s="121">
        <v>1</v>
      </c>
      <c r="G19" s="102">
        <v>1</v>
      </c>
    </row>
    <row r="20" spans="1:7" ht="30">
      <c r="A20" s="143"/>
      <c r="B20" s="100" t="s">
        <v>102</v>
      </c>
      <c r="C20" s="122">
        <v>0.13739999999999999</v>
      </c>
      <c r="D20" s="94">
        <v>0.13739999999999999</v>
      </c>
      <c r="E20" s="94">
        <v>0.13739999999999999</v>
      </c>
      <c r="F20" s="122">
        <v>0.13739999999999999</v>
      </c>
      <c r="G20" s="94">
        <v>0.13739999999999999</v>
      </c>
    </row>
    <row r="22" spans="1:7">
      <c r="A22" s="147" t="s">
        <v>111</v>
      </c>
      <c r="B22" s="148"/>
      <c r="C22" s="149"/>
      <c r="D22" s="105"/>
    </row>
    <row r="23" spans="1:7">
      <c r="A23" s="144" t="s">
        <v>61</v>
      </c>
      <c r="B23" s="106" t="s">
        <v>105</v>
      </c>
      <c r="C23" s="99"/>
      <c r="D23" s="1"/>
    </row>
    <row r="24" spans="1:7">
      <c r="A24" s="145"/>
      <c r="B24" s="93" t="s">
        <v>106</v>
      </c>
      <c r="C24" s="123" t="s">
        <v>110</v>
      </c>
      <c r="D24" s="1"/>
    </row>
    <row r="25" spans="1:7">
      <c r="A25" s="145"/>
      <c r="B25" s="93" t="s">
        <v>107</v>
      </c>
      <c r="C25" s="123" t="s">
        <v>110</v>
      </c>
      <c r="D25" s="1"/>
    </row>
    <row r="26" spans="1:7">
      <c r="A26" s="145"/>
      <c r="B26" s="93" t="s">
        <v>108</v>
      </c>
      <c r="C26" s="123" t="s">
        <v>110</v>
      </c>
      <c r="D26" s="1"/>
    </row>
    <row r="27" spans="1:7">
      <c r="A27" s="146"/>
      <c r="B27" s="93" t="s">
        <v>109</v>
      </c>
      <c r="C27" s="123" t="s">
        <v>110</v>
      </c>
      <c r="D27" s="1"/>
    </row>
  </sheetData>
  <mergeCells count="10">
    <mergeCell ref="A9:A11"/>
    <mergeCell ref="A12:A20"/>
    <mergeCell ref="A23:A27"/>
    <mergeCell ref="A22:C22"/>
    <mergeCell ref="A1:G1"/>
    <mergeCell ref="A2:G2"/>
    <mergeCell ref="A3:G3"/>
    <mergeCell ref="C5:E5"/>
    <mergeCell ref="F5:G5"/>
    <mergeCell ref="A6:B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</vt:lpstr>
      <vt:lpstr>BS</vt:lpstr>
      <vt:lpstr>Part-2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2016-06-01T08:42:19Z</dcterms:modified>
</cp:coreProperties>
</file>